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<sst xmlns="http://schemas.openxmlformats.org/spreadsheetml/2006/main" count="124" uniqueCount="113">
  <si>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</si>
  <si>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</si>
  <si>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</si>
  <si>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</si>
  <si>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</si>
  <si>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</si>
  <si>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</si>
  <si>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</si>
  <si>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</si>
  <si>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</si>
  <si>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</si>
  <si>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</si>
  <si>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</si>
  <si>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</si>
  <si>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</si>
  <si>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</si>
  <si>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</si>
  <si>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</si>
  <si>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</si>
  <si>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</si>
  <si>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</si>
  <si>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</si>
  <si>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</si>
  <si>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</si>
  <si>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</si>
  <si>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</si>
  <si>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</si>
  <si>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</si>
  <si>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</si>
  <si>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</si>
  <si>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</si>
  <si>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</si>
  <si>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</si>
  <si>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</si>
  <si>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</si>
  <si>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</si>
  <si>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</si>
  <si>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</si>
  <si>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</si>
  <si>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</si>
  <si>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</si>
  <si>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</si>
  <si>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</si>
  <si>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</si>
  <si>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</si>
  <si>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</si>
  <si>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</si>
  <si>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</si>
  <si>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</si>
  <si>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</si>
  <si>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</si>
  <si>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</si>
  <si>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</si>
  <si>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</si>
  <si>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</si>
  <si>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</si>
  <si>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</si>
  <si>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</si>
  <si>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</si>
  <si>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</si>
  <si>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</si>
  <si>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</si>
  <si>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</si>
  <si>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</si>
  <si>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</si>
  <si>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</si>
  <si>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</si>
  <si>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</si>
  <si>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</si>
  <si>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</si>
  <si>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</si>
  <si>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</si>
  <si>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</si>
  <si>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</si>
  <si>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</si>
  <si>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</si>
  <si>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</si>
  <si>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</si>
  <si>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</si>
  <si>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</si>
  <si>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</si>
  <si>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FOL III i kjøleskap</t>
  </si>
  <si>
    <t>Prøve 5 forkastes da den avviker mye fra de andre prøvene.</t>
  </si>
  <si>
    <t>Fiza Ghulam uxghfi@ous-hf.no</t>
  </si>
  <si>
    <t>Vitamin B9 (folsyre)</t>
  </si>
  <si>
    <t>Serum</t>
  </si>
  <si>
    <t>cobas 8000, e602</t>
  </si>
  <si>
    <t>Vit. B9 (folsyre)</t>
  </si>
  <si>
    <t>ECLIA</t>
  </si>
  <si>
    <t>FOL III (art. nr 0755992190)</t>
  </si>
  <si>
    <t>Ingen, kun oppbevaring</t>
  </si>
  <si>
    <t>x</t>
  </si>
  <si>
    <t>Vacuette</t>
  </si>
  <si>
    <t>45 min</t>
  </si>
  <si>
    <t>2 timer</t>
  </si>
  <si>
    <t>1,5 timer</t>
  </si>
  <si>
    <t>Romtemperatur</t>
  </si>
  <si>
    <t>24 timer</t>
  </si>
  <si>
    <t>48 timer</t>
  </si>
  <si>
    <t>72 timer</t>
  </si>
  <si>
    <t>96 timer</t>
  </si>
  <si>
    <t>120 timer</t>
  </si>
  <si>
    <t>Betingelse 6</t>
  </si>
  <si>
    <t>Betingelse 7</t>
  </si>
  <si>
    <t>144 timer</t>
  </si>
  <si>
    <t>168 timer</t>
  </si>
  <si>
    <t>Biokjemienheten, Ullevål, Avdeling for Medisinsk biokjemi, Oslo universitetssykehus</t>
  </si>
  <si>
    <t>04.2016 - 05.2016</t>
  </si>
  <si>
    <t xml:space="preserve">7 døgn. </t>
  </si>
  <si>
    <t>Roche har oppgitt følgende holdbarhet ved 2 - 8 C: 2 døgn.</t>
  </si>
  <si>
    <t>FOLAT og holdbarhet ved 2 - 8 C:</t>
  </si>
  <si>
    <t>Dato og signatur: 23.05.2016 Fiza Ghulam, Laila Fure</t>
  </si>
  <si>
    <t>Ved gjennomgang av resultater i MBKs fagnettverksmøte 12.05.2016 konkluderte vi med følgende holdbarhet ved 2 - 8 C: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</si>
</sst>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2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3" borderId="3" applyNumberFormat="0" applyAlignment="0" applyProtection="0"/>
    <xf numFmtId="0" fontId="0" fillId="24" borderId="4" applyNumberFormat="0" applyFon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1" fontId="0" fillId="0" borderId="0" applyFont="0" applyFill="0" applyBorder="0" applyAlignment="0" applyProtection="0"/>
    <xf numFmtId="0" fontId="57" fillId="19" borderId="9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9" fillId="0" borderId="30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172" fontId="0" fillId="0" borderId="31" xfId="0" applyNumberFormat="1" applyFont="1" applyBorder="1" applyAlignment="1" applyProtection="1">
      <alignment horizontal="right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2" fontId="11" fillId="0" borderId="3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3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17" fillId="32" borderId="33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3" xfId="0" applyFont="1" applyFill="1" applyBorder="1" applyAlignment="1">
      <alignment horizontal="center"/>
    </xf>
    <xf numFmtId="0" fontId="12" fillId="35" borderId="33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21" fillId="35" borderId="33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2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40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32" borderId="41" xfId="0" applyFont="1" applyFill="1" applyBorder="1" applyAlignment="1">
      <alignment/>
    </xf>
    <xf numFmtId="0" fontId="12" fillId="35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2" borderId="44" xfId="0" applyFont="1" applyFill="1" applyBorder="1" applyAlignment="1">
      <alignment/>
    </xf>
    <xf numFmtId="0" fontId="12" fillId="35" borderId="45" xfId="0" applyFont="1" applyFill="1" applyBorder="1" applyAlignment="1">
      <alignment/>
    </xf>
    <xf numFmtId="0" fontId="15" fillId="32" borderId="46" xfId="0" applyFont="1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0" fillId="32" borderId="53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6" xfId="0" applyFont="1" applyFill="1" applyBorder="1" applyAlignment="1">
      <alignment/>
    </xf>
    <xf numFmtId="0" fontId="12" fillId="32" borderId="33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6" xfId="0" applyFont="1" applyFill="1" applyBorder="1" applyAlignment="1">
      <alignment/>
    </xf>
    <xf numFmtId="0" fontId="3" fillId="32" borderId="49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0" fillId="32" borderId="36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0" fillId="32" borderId="35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36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6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8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35019574"/>
        <c:axId val="46740711"/>
      </c:scatterChart>
      <c:valAx>
        <c:axId val="350195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0711"/>
        <c:crosses val="autoZero"/>
        <c:crossBetween val="midCat"/>
        <c:dispUnits/>
      </c:valAx>
      <c:valAx>
        <c:axId val="4674071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957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4.653937948338874</c:v>
                  </c:pt>
                  <c:pt idx="2">
                    <c:v>6.178671554868089</c:v>
                  </c:pt>
                  <c:pt idx="3">
                    <c:v>4.6710489390853365</c:v>
                  </c:pt>
                  <c:pt idx="4">
                    <c:v>5.5410846706279475</c:v>
                  </c:pt>
                  <c:pt idx="5">
                    <c:v>4.670288826313468</c:v>
                  </c:pt>
                  <c:pt idx="6">
                    <c:v>4.483268429873124</c:v>
                  </c:pt>
                  <c:pt idx="7">
                    <c:v>8.987803335435965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4.653937948338874</c:v>
                  </c:pt>
                  <c:pt idx="2">
                    <c:v>6.178671554868089</c:v>
                  </c:pt>
                  <c:pt idx="3">
                    <c:v>4.6710489390853365</c:v>
                  </c:pt>
                  <c:pt idx="4">
                    <c:v>5.5410846706279475</c:v>
                  </c:pt>
                  <c:pt idx="5">
                    <c:v>4.670288826313468</c:v>
                  </c:pt>
                  <c:pt idx="6">
                    <c:v>4.483268429873124</c:v>
                  </c:pt>
                  <c:pt idx="7">
                    <c:v>8.987803335435965</c:v>
                  </c:pt>
                  <c:pt idx="8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18013216"/>
        <c:axId val="27901217"/>
      </c:scatterChart>
      <c:valAx>
        <c:axId val="1801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01217"/>
        <c:crosses val="autoZero"/>
        <c:crossBetween val="midCat"/>
        <c:dispUnits/>
      </c:valAx>
      <c:valAx>
        <c:axId val="27901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13216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10" sqref="D10:I11"/>
    </sheetView>
  </sheetViews>
  <sheetFormatPr defaultColWidth="11.421875" defaultRowHeight="12.75"/>
  <cols>
    <col min="1" max="2" width="11.421875" style="67" customWidth="1"/>
    <col min="3" max="3" width="31.421875" style="67" bestFit="1" customWidth="1"/>
    <col min="4" max="16384" width="11.421875" style="67" customWidth="1"/>
  </cols>
  <sheetData>
    <row r="3" spans="3:9" ht="57" customHeight="1">
      <c r="C3" s="118" t="s">
        <v>45</v>
      </c>
      <c r="D3" s="118"/>
      <c r="E3" s="118"/>
      <c r="F3" s="118"/>
      <c r="G3" s="118"/>
      <c r="H3" s="118"/>
      <c r="I3" s="118"/>
    </row>
    <row r="5" spans="3:4" ht="34.5">
      <c r="C5" s="68" t="s">
        <v>46</v>
      </c>
      <c r="D5" s="68" t="s">
        <v>53</v>
      </c>
    </row>
    <row r="8" spans="3:9" ht="25.5" customHeight="1">
      <c r="C8" s="69" t="s">
        <v>47</v>
      </c>
      <c r="D8" s="111" t="s">
        <v>106</v>
      </c>
      <c r="E8" s="70"/>
      <c r="F8" s="70"/>
      <c r="G8" s="70"/>
      <c r="H8" s="70"/>
      <c r="I8" s="71"/>
    </row>
    <row r="9" spans="3:9" ht="26.25" customHeight="1">
      <c r="C9" s="69" t="s">
        <v>48</v>
      </c>
      <c r="D9" s="119" t="s">
        <v>107</v>
      </c>
      <c r="E9" s="116"/>
      <c r="F9" s="116"/>
      <c r="G9" s="116"/>
      <c r="H9" s="116"/>
      <c r="I9" s="117"/>
    </row>
    <row r="10" spans="3:9" ht="20.25">
      <c r="C10" s="69" t="s">
        <v>49</v>
      </c>
      <c r="D10" s="120" t="s">
        <v>83</v>
      </c>
      <c r="E10" s="121"/>
      <c r="F10" s="121"/>
      <c r="G10" s="121"/>
      <c r="H10" s="121"/>
      <c r="I10" s="122"/>
    </row>
    <row r="11" spans="3:9" ht="12.75">
      <c r="C11" s="72" t="s">
        <v>50</v>
      </c>
      <c r="D11" s="123"/>
      <c r="E11" s="124"/>
      <c r="F11" s="124"/>
      <c r="G11" s="124"/>
      <c r="H11" s="124"/>
      <c r="I11" s="125"/>
    </row>
    <row r="12" spans="3:9" ht="25.5" customHeight="1">
      <c r="C12" s="69" t="s">
        <v>51</v>
      </c>
      <c r="D12" s="115" t="s">
        <v>84</v>
      </c>
      <c r="E12" s="116"/>
      <c r="F12" s="116"/>
      <c r="G12" s="116"/>
      <c r="H12" s="116"/>
      <c r="I12" s="117"/>
    </row>
    <row r="13" spans="3:9" ht="24.75" customHeight="1">
      <c r="C13" s="69" t="s">
        <v>52</v>
      </c>
      <c r="D13" s="115" t="s">
        <v>85</v>
      </c>
      <c r="E13" s="116"/>
      <c r="F13" s="116"/>
      <c r="G13" s="116"/>
      <c r="H13" s="116"/>
      <c r="I13" s="117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4">
      <selection activeCell="I29" sqref="I29"/>
    </sheetView>
  </sheetViews>
  <sheetFormatPr defaultColWidth="11.421875" defaultRowHeight="12.75"/>
  <cols>
    <col min="1" max="1" width="57.421875" style="74" customWidth="1"/>
    <col min="2" max="2" width="20.28125" style="74" customWidth="1"/>
    <col min="3" max="3" width="13.00390625" style="74" customWidth="1"/>
    <col min="4" max="4" width="13.28125" style="74" customWidth="1"/>
    <col min="5" max="5" width="13.421875" style="74" customWidth="1"/>
    <col min="6" max="6" width="13.57421875" style="74" customWidth="1"/>
    <col min="7" max="7" width="13.7109375" style="74" bestFit="1" customWidth="1"/>
    <col min="8" max="16384" width="11.421875" style="74" customWidth="1"/>
  </cols>
  <sheetData>
    <row r="1" spans="1:7" ht="20.25">
      <c r="A1" s="73" t="s">
        <v>43</v>
      </c>
      <c r="B1" s="73"/>
      <c r="C1" s="73"/>
      <c r="D1" s="73"/>
      <c r="E1" s="73"/>
      <c r="F1" s="73"/>
      <c r="G1" s="73"/>
    </row>
    <row r="2" spans="1:7" ht="20.25">
      <c r="A2" s="110" t="s">
        <v>87</v>
      </c>
      <c r="B2" s="73"/>
      <c r="C2" s="73"/>
      <c r="D2" s="73"/>
      <c r="E2" s="73"/>
      <c r="F2" s="73"/>
      <c r="G2" s="73"/>
    </row>
    <row r="3" spans="1:7" ht="20.25">
      <c r="A3" s="73" t="s">
        <v>54</v>
      </c>
      <c r="B3" s="75"/>
      <c r="C3" s="73"/>
      <c r="D3" s="73"/>
      <c r="E3" s="73"/>
      <c r="F3" s="73"/>
      <c r="G3" s="73"/>
    </row>
    <row r="4" spans="1:7" ht="15">
      <c r="A4" s="76" t="s">
        <v>41</v>
      </c>
      <c r="B4" s="76"/>
      <c r="C4" s="76"/>
      <c r="D4" s="76"/>
      <c r="E4" s="76"/>
      <c r="F4" s="76"/>
      <c r="G4" s="76"/>
    </row>
    <row r="5" spans="1:7" ht="15">
      <c r="A5" s="109" t="s">
        <v>86</v>
      </c>
      <c r="B5" s="78"/>
      <c r="C5" s="78"/>
      <c r="D5" s="78"/>
      <c r="E5" s="78"/>
      <c r="F5" s="78"/>
      <c r="G5" s="78"/>
    </row>
    <row r="6" spans="1:7" ht="15">
      <c r="A6" s="76"/>
      <c r="B6" s="78"/>
      <c r="C6" s="78"/>
      <c r="D6" s="76"/>
      <c r="E6" s="76"/>
      <c r="F6" s="76"/>
      <c r="G6" s="76"/>
    </row>
    <row r="7" spans="1:7" ht="15">
      <c r="A7" s="76" t="s">
        <v>42</v>
      </c>
      <c r="B7" s="78"/>
      <c r="C7" s="78"/>
      <c r="D7" s="78"/>
      <c r="E7" s="78"/>
      <c r="F7" s="78"/>
      <c r="G7" s="78"/>
    </row>
    <row r="8" spans="1:7" ht="15">
      <c r="A8" s="77" t="s">
        <v>88</v>
      </c>
      <c r="B8" s="78"/>
      <c r="C8" s="78"/>
      <c r="D8" s="78"/>
      <c r="E8" s="78"/>
      <c r="F8" s="78"/>
      <c r="G8" s="78"/>
    </row>
    <row r="9" spans="1:7" ht="15">
      <c r="A9" s="76"/>
      <c r="B9" s="78"/>
      <c r="C9" s="78"/>
      <c r="D9" s="78"/>
      <c r="E9" s="76"/>
      <c r="F9" s="76"/>
      <c r="G9" s="76"/>
    </row>
    <row r="10" spans="1:7" ht="15">
      <c r="A10" s="76" t="s">
        <v>44</v>
      </c>
      <c r="B10" s="78"/>
      <c r="C10" s="78"/>
      <c r="D10" s="78"/>
      <c r="E10" s="78"/>
      <c r="F10" s="78"/>
      <c r="G10" s="78"/>
    </row>
    <row r="11" spans="1:7" ht="15">
      <c r="A11" s="109" t="s">
        <v>89</v>
      </c>
      <c r="B11" s="78"/>
      <c r="C11" s="78"/>
      <c r="D11" s="78"/>
      <c r="E11" s="78"/>
      <c r="F11" s="78"/>
      <c r="G11" s="78"/>
    </row>
    <row r="12" spans="1:7" ht="15">
      <c r="A12" s="76"/>
      <c r="B12" s="76"/>
      <c r="C12" s="76"/>
      <c r="D12" s="76"/>
      <c r="E12" s="76"/>
      <c r="F12" s="76"/>
      <c r="G12" s="76"/>
    </row>
    <row r="13" spans="1:7" ht="15">
      <c r="A13" s="76" t="s">
        <v>35</v>
      </c>
      <c r="B13" s="76"/>
      <c r="C13" s="76"/>
      <c r="D13" s="76"/>
      <c r="E13" s="76"/>
      <c r="F13" s="76"/>
      <c r="G13" s="76"/>
    </row>
    <row r="14" spans="1:7" ht="15">
      <c r="A14" s="79" t="s">
        <v>91</v>
      </c>
      <c r="B14" s="80" t="s">
        <v>32</v>
      </c>
      <c r="C14" s="80"/>
      <c r="D14" s="80"/>
      <c r="E14" s="76"/>
      <c r="F14" s="76"/>
      <c r="G14" s="76"/>
    </row>
    <row r="15" spans="1:7" ht="15">
      <c r="A15" s="79"/>
      <c r="B15" s="80" t="s">
        <v>34</v>
      </c>
      <c r="C15" s="81"/>
      <c r="D15" s="82"/>
      <c r="E15" s="76"/>
      <c r="F15" s="76"/>
      <c r="G15" s="78"/>
    </row>
    <row r="16" spans="1:7" ht="15">
      <c r="A16" s="79"/>
      <c r="B16" s="83" t="s">
        <v>33</v>
      </c>
      <c r="C16" s="84"/>
      <c r="D16" s="85"/>
      <c r="E16" s="76"/>
      <c r="F16" s="76"/>
      <c r="G16" s="76"/>
    </row>
    <row r="17" spans="1:7" ht="15">
      <c r="A17" s="76"/>
      <c r="B17" s="76"/>
      <c r="C17" s="76"/>
      <c r="D17" s="76"/>
      <c r="E17" s="76"/>
      <c r="F17" s="76"/>
      <c r="G17" s="76"/>
    </row>
    <row r="18" spans="1:7" ht="15">
      <c r="A18" s="76" t="s">
        <v>37</v>
      </c>
      <c r="B18" s="76"/>
      <c r="C18" s="76"/>
      <c r="D18" s="76"/>
      <c r="E18" s="76"/>
      <c r="F18" s="76"/>
      <c r="G18" s="76"/>
    </row>
    <row r="19" spans="1:7" ht="15">
      <c r="A19" s="79"/>
      <c r="B19" s="80" t="s">
        <v>36</v>
      </c>
      <c r="C19" s="76"/>
      <c r="D19" s="76"/>
      <c r="E19" s="76"/>
      <c r="F19" s="76"/>
      <c r="G19" s="76"/>
    </row>
    <row r="20" spans="1:7" ht="15">
      <c r="A20" s="79"/>
      <c r="B20" s="80" t="s">
        <v>39</v>
      </c>
      <c r="C20" s="76"/>
      <c r="D20" s="76"/>
      <c r="E20" s="76"/>
      <c r="F20" s="76"/>
      <c r="G20" s="76"/>
    </row>
    <row r="21" spans="1:7" ht="15">
      <c r="A21" s="79"/>
      <c r="B21" s="80" t="s">
        <v>38</v>
      </c>
      <c r="C21" s="76"/>
      <c r="D21" s="76"/>
      <c r="E21" s="76"/>
      <c r="F21" s="76"/>
      <c r="G21" s="76"/>
    </row>
    <row r="22" spans="1:7" ht="15">
      <c r="A22" s="79" t="s">
        <v>90</v>
      </c>
      <c r="B22" s="80" t="s">
        <v>40</v>
      </c>
      <c r="C22" s="76"/>
      <c r="D22" s="76"/>
      <c r="E22" s="76"/>
      <c r="F22" s="76"/>
      <c r="G22" s="76"/>
    </row>
    <row r="23" spans="1:7" ht="15">
      <c r="A23" s="76"/>
      <c r="B23" s="76"/>
      <c r="C23" s="76"/>
      <c r="D23" s="76"/>
      <c r="E23" s="76"/>
      <c r="F23" s="76"/>
      <c r="G23" s="76"/>
    </row>
    <row r="24" spans="1:7" ht="15">
      <c r="A24" s="76" t="s">
        <v>55</v>
      </c>
      <c r="B24" s="76"/>
      <c r="C24" s="76"/>
      <c r="D24" s="76"/>
      <c r="E24" s="76"/>
      <c r="F24" s="76"/>
      <c r="G24" s="76"/>
    </row>
    <row r="25" spans="1:9" ht="15.75">
      <c r="A25" s="86" t="s">
        <v>56</v>
      </c>
      <c r="B25" s="80" t="s">
        <v>57</v>
      </c>
      <c r="C25" s="80" t="s">
        <v>58</v>
      </c>
      <c r="D25" s="80" t="s">
        <v>59</v>
      </c>
      <c r="E25" s="80" t="s">
        <v>60</v>
      </c>
      <c r="F25" s="80" t="s">
        <v>61</v>
      </c>
      <c r="G25" s="80" t="s">
        <v>62</v>
      </c>
      <c r="H25" s="80" t="s">
        <v>102</v>
      </c>
      <c r="I25" s="80" t="s">
        <v>103</v>
      </c>
    </row>
    <row r="26" spans="1:9" ht="15">
      <c r="A26" s="80" t="s">
        <v>63</v>
      </c>
      <c r="B26" s="77" t="s">
        <v>92</v>
      </c>
      <c r="C26" s="77"/>
      <c r="D26" s="77"/>
      <c r="E26" s="77"/>
      <c r="F26" s="77"/>
      <c r="G26" s="77"/>
      <c r="H26" s="77"/>
      <c r="I26" s="77"/>
    </row>
    <row r="27" spans="1:9" ht="15">
      <c r="A27" s="80" t="s">
        <v>64</v>
      </c>
      <c r="B27" s="77" t="s">
        <v>93</v>
      </c>
      <c r="C27" s="77"/>
      <c r="D27" s="77"/>
      <c r="E27" s="77"/>
      <c r="F27" s="77"/>
      <c r="G27" s="77"/>
      <c r="H27" s="77"/>
      <c r="I27" s="77"/>
    </row>
    <row r="28" spans="1:9" ht="15">
      <c r="A28" s="80" t="s">
        <v>65</v>
      </c>
      <c r="B28" s="77" t="s">
        <v>94</v>
      </c>
      <c r="C28" s="77" t="s">
        <v>97</v>
      </c>
      <c r="D28" s="77" t="s">
        <v>98</v>
      </c>
      <c r="E28" s="77" t="s">
        <v>99</v>
      </c>
      <c r="F28" s="77" t="s">
        <v>100</v>
      </c>
      <c r="G28" s="77" t="s">
        <v>101</v>
      </c>
      <c r="H28" s="77" t="s">
        <v>104</v>
      </c>
      <c r="I28" s="77" t="s">
        <v>105</v>
      </c>
    </row>
    <row r="29" spans="1:9" ht="15">
      <c r="A29" s="80" t="s">
        <v>66</v>
      </c>
      <c r="B29" s="77" t="s">
        <v>95</v>
      </c>
      <c r="C29" s="77"/>
      <c r="D29" s="77"/>
      <c r="E29" s="77"/>
      <c r="F29" s="77"/>
      <c r="G29" s="77"/>
      <c r="H29" s="77"/>
      <c r="I29" s="77"/>
    </row>
    <row r="30" spans="1:9" ht="15.75">
      <c r="A30" s="80" t="s">
        <v>67</v>
      </c>
      <c r="B30" s="77" t="s">
        <v>96</v>
      </c>
      <c r="C30" s="77"/>
      <c r="D30" s="77"/>
      <c r="E30" s="77"/>
      <c r="F30" s="77"/>
      <c r="G30" s="77"/>
      <c r="H30" s="77"/>
      <c r="I30" s="77"/>
    </row>
    <row r="31" spans="1:9" ht="15.75" thickBot="1">
      <c r="A31" s="87" t="s">
        <v>68</v>
      </c>
      <c r="B31" s="88" t="s">
        <v>96</v>
      </c>
      <c r="C31" s="88"/>
      <c r="D31" s="88"/>
      <c r="E31" s="88"/>
      <c r="F31" s="88"/>
      <c r="G31" s="88"/>
      <c r="H31" s="88"/>
      <c r="I31" s="88"/>
    </row>
    <row r="32" spans="1:9" ht="15">
      <c r="A32" s="89" t="s">
        <v>69</v>
      </c>
      <c r="B32" s="90"/>
      <c r="C32" s="90"/>
      <c r="D32" s="90"/>
      <c r="E32" s="90"/>
      <c r="F32" s="90"/>
      <c r="G32" s="91"/>
      <c r="H32" s="91"/>
      <c r="I32" s="91"/>
    </row>
    <row r="33" spans="1:9" ht="15">
      <c r="A33" s="92" t="s">
        <v>70</v>
      </c>
      <c r="B33" s="77">
        <v>2000</v>
      </c>
      <c r="C33" s="77"/>
      <c r="D33" s="77"/>
      <c r="E33" s="77"/>
      <c r="F33" s="77"/>
      <c r="G33" s="93"/>
      <c r="H33" s="93"/>
      <c r="I33" s="93"/>
    </row>
    <row r="34" spans="1:9" ht="15">
      <c r="A34" s="92" t="s">
        <v>71</v>
      </c>
      <c r="B34" s="77">
        <v>20</v>
      </c>
      <c r="C34" s="77"/>
      <c r="D34" s="77"/>
      <c r="E34" s="77"/>
      <c r="F34" s="77"/>
      <c r="G34" s="93"/>
      <c r="H34" s="93"/>
      <c r="I34" s="93"/>
    </row>
    <row r="35" spans="1:9" ht="15.75" thickBot="1">
      <c r="A35" s="94" t="s">
        <v>72</v>
      </c>
      <c r="B35" s="95">
        <v>10</v>
      </c>
      <c r="C35" s="95"/>
      <c r="D35" s="95"/>
      <c r="E35" s="95"/>
      <c r="F35" s="95"/>
      <c r="G35" s="96"/>
      <c r="H35" s="96"/>
      <c r="I35" s="96"/>
    </row>
    <row r="36" spans="1:9" ht="15">
      <c r="A36" s="97" t="s">
        <v>73</v>
      </c>
      <c r="B36" s="97"/>
      <c r="C36" s="97"/>
      <c r="D36" s="97"/>
      <c r="E36" s="97"/>
      <c r="F36" s="97"/>
      <c r="G36" s="97"/>
      <c r="H36" s="97"/>
      <c r="I36" s="97"/>
    </row>
    <row r="37" spans="1:9" ht="18">
      <c r="A37" s="80" t="s">
        <v>74</v>
      </c>
      <c r="B37" s="77"/>
      <c r="C37" s="77"/>
      <c r="D37" s="77"/>
      <c r="E37" s="77"/>
      <c r="F37" s="77"/>
      <c r="G37" s="77"/>
      <c r="H37" s="77"/>
      <c r="I37" s="77"/>
    </row>
    <row r="38" spans="1:9" ht="15">
      <c r="A38" s="80" t="s">
        <v>31</v>
      </c>
      <c r="B38" s="77"/>
      <c r="C38" s="77"/>
      <c r="D38" s="77"/>
      <c r="E38" s="77"/>
      <c r="F38" s="77"/>
      <c r="G38" s="77"/>
      <c r="H38" s="77"/>
      <c r="I38" s="77"/>
    </row>
    <row r="39" spans="1:9" ht="15">
      <c r="A39" s="80" t="s">
        <v>75</v>
      </c>
      <c r="B39" s="77"/>
      <c r="C39" s="77"/>
      <c r="D39" s="77"/>
      <c r="E39" s="77"/>
      <c r="F39" s="77"/>
      <c r="G39" s="77"/>
      <c r="H39" s="77"/>
      <c r="I39" s="77"/>
    </row>
    <row r="40" spans="1:9" ht="15">
      <c r="A40" s="80" t="s">
        <v>76</v>
      </c>
      <c r="B40" s="77"/>
      <c r="C40" s="77"/>
      <c r="D40" s="77"/>
      <c r="E40" s="77"/>
      <c r="F40" s="77"/>
      <c r="G40" s="77"/>
      <c r="H40" s="77"/>
      <c r="I40" s="77"/>
    </row>
    <row r="41" spans="1:9" ht="15">
      <c r="A41" s="80" t="s">
        <v>77</v>
      </c>
      <c r="B41" s="77"/>
      <c r="C41" s="77"/>
      <c r="D41" s="77"/>
      <c r="E41" s="77"/>
      <c r="F41" s="77"/>
      <c r="G41" s="77"/>
      <c r="H41" s="77"/>
      <c r="I41" s="77"/>
    </row>
    <row r="42" spans="1:7" ht="15">
      <c r="A42" s="76"/>
      <c r="B42" s="76"/>
      <c r="C42" s="76"/>
      <c r="D42" s="76"/>
      <c r="E42" s="76"/>
      <c r="F42" s="76"/>
      <c r="G42" s="76"/>
    </row>
    <row r="43" spans="1:7" ht="15">
      <c r="A43" s="126" t="s">
        <v>78</v>
      </c>
      <c r="B43" s="126"/>
      <c r="C43" s="126"/>
      <c r="D43" s="126"/>
      <c r="E43" s="126"/>
      <c r="F43" s="126"/>
      <c r="G43" s="126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70">
      <selection activeCell="G19" sqref="G19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6" customWidth="1"/>
    <col min="43" max="135" width="11.421875" style="8" customWidth="1"/>
  </cols>
  <sheetData>
    <row r="1" spans="1:18" ht="23.25">
      <c r="A1" s="13" t="s">
        <v>13</v>
      </c>
      <c r="B1" s="14"/>
      <c r="C1" s="132" t="s">
        <v>81</v>
      </c>
      <c r="D1" s="133"/>
      <c r="E1" s="133"/>
      <c r="F1" s="133"/>
      <c r="G1" s="133"/>
      <c r="H1" s="133"/>
      <c r="I1" s="133"/>
      <c r="J1" s="133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8</v>
      </c>
      <c r="C3" s="18" t="s">
        <v>25</v>
      </c>
      <c r="D3" s="17"/>
      <c r="E3" s="7">
        <v>24.5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2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4" t="s">
        <v>21</v>
      </c>
      <c r="C7" s="135"/>
      <c r="D7" s="135"/>
      <c r="E7" s="135"/>
      <c r="F7" s="135"/>
      <c r="G7" s="135"/>
      <c r="H7" s="135"/>
      <c r="I7" s="136"/>
      <c r="J7" s="137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4">
        <v>5.18</v>
      </c>
      <c r="C8" s="65">
        <v>4.48</v>
      </c>
      <c r="D8" s="65">
        <v>4.28</v>
      </c>
      <c r="E8" s="65">
        <v>4.64</v>
      </c>
      <c r="F8" s="65">
        <v>4.48</v>
      </c>
      <c r="G8" s="65"/>
      <c r="H8" s="65">
        <v>4.61</v>
      </c>
      <c r="I8" s="65">
        <v>4.56</v>
      </c>
      <c r="J8" s="60"/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4">
        <v>6.38</v>
      </c>
      <c r="C9" s="65">
        <v>6.92</v>
      </c>
      <c r="D9" s="65">
        <v>6.65</v>
      </c>
      <c r="E9" s="65">
        <v>6.85</v>
      </c>
      <c r="F9" s="65">
        <v>7</v>
      </c>
      <c r="G9" s="65">
        <v>6.16</v>
      </c>
      <c r="H9" s="65">
        <v>6.83</v>
      </c>
      <c r="I9" s="65">
        <v>6.53</v>
      </c>
      <c r="J9" s="61"/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4">
        <v>19.72</v>
      </c>
      <c r="C10" s="65">
        <v>21.1</v>
      </c>
      <c r="D10" s="65">
        <v>20.53</v>
      </c>
      <c r="E10" s="65">
        <v>18.45</v>
      </c>
      <c r="F10" s="65">
        <v>20.03</v>
      </c>
      <c r="G10" s="65">
        <v>20.38</v>
      </c>
      <c r="H10" s="65">
        <v>19.98</v>
      </c>
      <c r="I10" s="65">
        <v>20.13</v>
      </c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4">
        <v>15.97</v>
      </c>
      <c r="C11" s="65">
        <v>16.19</v>
      </c>
      <c r="D11" s="65">
        <v>16.39</v>
      </c>
      <c r="E11" s="65">
        <v>16.02</v>
      </c>
      <c r="F11" s="65">
        <v>16.01</v>
      </c>
      <c r="G11" s="65">
        <v>15.73</v>
      </c>
      <c r="H11" s="65">
        <v>15.48</v>
      </c>
      <c r="I11" s="65">
        <v>15.53</v>
      </c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4">
        <v>6.39</v>
      </c>
      <c r="C12" s="65">
        <v>5.65</v>
      </c>
      <c r="D12" s="65">
        <v>4.63</v>
      </c>
      <c r="E12" s="65">
        <v>5.33</v>
      </c>
      <c r="F12" s="65">
        <v>5.2</v>
      </c>
      <c r="G12" s="65">
        <v>4.95</v>
      </c>
      <c r="H12" s="65">
        <v>5.54</v>
      </c>
      <c r="I12" s="65">
        <v>4.9</v>
      </c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4"/>
      <c r="C13" s="65"/>
      <c r="D13" s="65"/>
      <c r="E13" s="65"/>
      <c r="F13" s="65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4">
        <v>38.42</v>
      </c>
      <c r="C14" s="65">
        <v>35.87</v>
      </c>
      <c r="D14" s="65">
        <v>36.46</v>
      </c>
      <c r="E14" s="65">
        <v>36.67</v>
      </c>
      <c r="F14" s="65">
        <v>36.96</v>
      </c>
      <c r="G14" s="65">
        <v>37.59</v>
      </c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4">
        <v>6.13</v>
      </c>
      <c r="C15" s="65">
        <v>5.65</v>
      </c>
      <c r="D15" s="65">
        <v>5.92</v>
      </c>
      <c r="E15" s="65">
        <v>6.12</v>
      </c>
      <c r="F15" s="65">
        <v>5.47</v>
      </c>
      <c r="G15" s="65">
        <v>5.76</v>
      </c>
      <c r="H15" s="65">
        <v>6.18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4">
        <v>10.25</v>
      </c>
      <c r="C16" s="65">
        <v>10.91</v>
      </c>
      <c r="D16" s="65">
        <v>10.51</v>
      </c>
      <c r="E16" s="65">
        <v>8.81</v>
      </c>
      <c r="F16" s="65">
        <v>8.12</v>
      </c>
      <c r="G16" s="65">
        <v>9.11</v>
      </c>
      <c r="H16" s="65">
        <v>10.15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4"/>
      <c r="C17" s="64"/>
      <c r="D17" s="64"/>
      <c r="E17" s="64"/>
      <c r="F17" s="64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4">
        <v>13.3</v>
      </c>
      <c r="C18" s="64">
        <v>13.3</v>
      </c>
      <c r="D18" s="64">
        <v>12.87</v>
      </c>
      <c r="E18" s="64">
        <v>12.33</v>
      </c>
      <c r="F18" s="64">
        <v>12.58</v>
      </c>
      <c r="G18" s="64">
        <v>12.62</v>
      </c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4">
        <v>5.15</v>
      </c>
      <c r="C19" s="64">
        <v>5.32</v>
      </c>
      <c r="D19" s="64">
        <v>4.44</v>
      </c>
      <c r="E19" s="64">
        <v>4.23</v>
      </c>
      <c r="F19" s="64">
        <v>4.54</v>
      </c>
      <c r="G19" s="64">
        <v>5.11</v>
      </c>
      <c r="H19" s="64">
        <v>4.88</v>
      </c>
      <c r="I19" s="64">
        <v>4.19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7" t="s">
        <v>30</v>
      </c>
      <c r="L40" s="128"/>
      <c r="M40" s="128"/>
      <c r="N40" s="128"/>
      <c r="O40" s="128"/>
      <c r="P40" s="128"/>
      <c r="Q40" s="128"/>
      <c r="R40" s="128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8" t="s">
        <v>26</v>
      </c>
      <c r="C61" s="139"/>
      <c r="D61" s="139"/>
      <c r="E61" s="139"/>
      <c r="F61" s="139"/>
      <c r="G61" s="139"/>
      <c r="H61" s="139"/>
      <c r="I61" s="139"/>
      <c r="J61" s="139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86.4864864864865</v>
      </c>
      <c r="D64" s="25">
        <f aca="true" t="shared" si="2" ref="D64:D73">IF((B8&lt;&gt;0)*ISNUMBER(D8),100*(D8/B8),"")</f>
        <v>82.62548262548263</v>
      </c>
      <c r="E64" s="25">
        <f aca="true" t="shared" si="3" ref="E64:E73">IF((B8&lt;&gt;0)*ISNUMBER(E8),100*(E8/B8),"")</f>
        <v>89.57528957528957</v>
      </c>
      <c r="F64" s="25">
        <f aca="true" t="shared" si="4" ref="F64:F73">IF((B8&lt;&gt;0)*ISNUMBER(F8),100*(F8/B8),"")</f>
        <v>86.4864864864865</v>
      </c>
      <c r="G64" s="25">
        <f aca="true" t="shared" si="5" ref="G64:G73">IF((B8&lt;&gt;0)*ISNUMBER(G8),100*(G8/B8),"")</f>
      </c>
      <c r="H64" s="25">
        <f aca="true" t="shared" si="6" ref="H64:H73">IF((B8&lt;&gt;0)*ISNUMBER(H8),100*(H8/B8),"")</f>
        <v>88.99613899613901</v>
      </c>
      <c r="I64" s="25">
        <f aca="true" t="shared" si="7" ref="I64:I73">IF((B8&lt;&gt;0)*ISNUMBER(I8),100*(I8/B8),"")</f>
        <v>88.03088803088804</v>
      </c>
      <c r="J64" s="25">
        <f aca="true" t="shared" si="8" ref="J64:J73">IF((B8&lt;&gt;0)*ISNUMBER(J8),100*(J8/B8),"")</f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108.4639498432602</v>
      </c>
      <c r="D65" s="25">
        <f t="shared" si="2"/>
        <v>104.2319749216301</v>
      </c>
      <c r="E65" s="25">
        <f t="shared" si="3"/>
        <v>107.3667711598746</v>
      </c>
      <c r="F65" s="25">
        <f t="shared" si="4"/>
        <v>109.71786833855799</v>
      </c>
      <c r="G65" s="25">
        <f t="shared" si="5"/>
        <v>96.55172413793103</v>
      </c>
      <c r="H65" s="25">
        <f t="shared" si="6"/>
        <v>107.05329153605017</v>
      </c>
      <c r="I65" s="25">
        <f t="shared" si="7"/>
        <v>102.35109717868337</v>
      </c>
      <c r="J65" s="25">
        <f t="shared" si="8"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106.99797160243409</v>
      </c>
      <c r="D66" s="25">
        <f t="shared" si="2"/>
        <v>104.10750507099394</v>
      </c>
      <c r="E66" s="25">
        <f t="shared" si="3"/>
        <v>93.55983772819472</v>
      </c>
      <c r="F66" s="25">
        <f t="shared" si="4"/>
        <v>101.57200811359029</v>
      </c>
      <c r="G66" s="25">
        <f t="shared" si="5"/>
        <v>103.34685598377283</v>
      </c>
      <c r="H66" s="25">
        <f t="shared" si="6"/>
        <v>101.3184584178499</v>
      </c>
      <c r="I66" s="25">
        <f t="shared" si="7"/>
        <v>102.079107505071</v>
      </c>
      <c r="J66" s="25">
        <f t="shared" si="8"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101.37758296806511</v>
      </c>
      <c r="D67" s="25">
        <f t="shared" si="2"/>
        <v>102.6299311208516</v>
      </c>
      <c r="E67" s="25">
        <f t="shared" si="3"/>
        <v>100.31308703819661</v>
      </c>
      <c r="F67" s="25">
        <f t="shared" si="4"/>
        <v>100.2504696305573</v>
      </c>
      <c r="G67" s="25">
        <f t="shared" si="5"/>
        <v>98.49718221665623</v>
      </c>
      <c r="H67" s="25">
        <f t="shared" si="6"/>
        <v>96.93174702567313</v>
      </c>
      <c r="I67" s="25">
        <f t="shared" si="7"/>
        <v>97.24483406386975</v>
      </c>
      <c r="J67" s="25">
        <f t="shared" si="8"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88.41940532081378</v>
      </c>
      <c r="D68" s="25">
        <f t="shared" si="2"/>
        <v>72.45696400625978</v>
      </c>
      <c r="E68" s="25">
        <f t="shared" si="3"/>
        <v>83.4115805946792</v>
      </c>
      <c r="F68" s="25">
        <f t="shared" si="4"/>
        <v>81.37715179968701</v>
      </c>
      <c r="G68" s="25">
        <f t="shared" si="5"/>
        <v>77.46478873239437</v>
      </c>
      <c r="H68" s="25">
        <f t="shared" si="6"/>
        <v>86.69796557120502</v>
      </c>
      <c r="I68" s="25">
        <f t="shared" si="7"/>
        <v>76.68231611893584</v>
      </c>
      <c r="J68" s="25">
        <f t="shared" si="8"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</c>
      <c r="C69" s="25">
        <f t="shared" si="1"/>
      </c>
      <c r="D69" s="25">
        <f t="shared" si="2"/>
      </c>
      <c r="E69" s="25">
        <f t="shared" si="3"/>
      </c>
      <c r="F69" s="25">
        <f t="shared" si="4"/>
      </c>
      <c r="G69" s="25">
        <f t="shared" si="5"/>
      </c>
      <c r="H69" s="25">
        <f t="shared" si="6"/>
      </c>
      <c r="I69" s="25">
        <f t="shared" si="7"/>
      </c>
      <c r="J69" s="25">
        <f t="shared" si="8"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93.36283185840706</v>
      </c>
      <c r="D70" s="25">
        <f t="shared" si="2"/>
        <v>94.89849036959916</v>
      </c>
      <c r="E70" s="25">
        <f t="shared" si="3"/>
        <v>95.44508068714211</v>
      </c>
      <c r="F70" s="25">
        <f t="shared" si="4"/>
        <v>96.19989588755857</v>
      </c>
      <c r="G70" s="25">
        <f t="shared" si="5"/>
        <v>97.8396668401874</v>
      </c>
      <c r="H70" s="25">
        <f t="shared" si="6"/>
      </c>
      <c r="I70" s="25">
        <f t="shared" si="7"/>
      </c>
      <c r="J70" s="25">
        <f t="shared" si="8"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92.16965742251224</v>
      </c>
      <c r="D71" s="25">
        <f t="shared" si="2"/>
        <v>96.5742251223491</v>
      </c>
      <c r="E71" s="25">
        <f t="shared" si="3"/>
        <v>99.836867862969</v>
      </c>
      <c r="F71" s="25">
        <f t="shared" si="4"/>
        <v>89.23327895595432</v>
      </c>
      <c r="G71" s="25">
        <f t="shared" si="5"/>
        <v>93.96411092985318</v>
      </c>
      <c r="H71" s="25">
        <f t="shared" si="6"/>
        <v>100.81566068515497</v>
      </c>
      <c r="I71" s="25">
        <f t="shared" si="7"/>
      </c>
      <c r="J71" s="25">
        <f t="shared" si="8"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106.4390243902439</v>
      </c>
      <c r="D72" s="25">
        <f t="shared" si="2"/>
        <v>102.53658536585365</v>
      </c>
      <c r="E72" s="25">
        <f t="shared" si="3"/>
        <v>85.95121951219514</v>
      </c>
      <c r="F72" s="25">
        <f t="shared" si="4"/>
        <v>79.21951219512195</v>
      </c>
      <c r="G72" s="25">
        <f t="shared" si="5"/>
        <v>88.8780487804878</v>
      </c>
      <c r="H72" s="25">
        <f t="shared" si="6"/>
        <v>99.02439024390245</v>
      </c>
      <c r="I72" s="25">
        <f t="shared" si="7"/>
      </c>
      <c r="J72" s="25">
        <f t="shared" si="8"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</c>
      <c r="C73" s="25">
        <f t="shared" si="1"/>
      </c>
      <c r="D73" s="25">
        <f t="shared" si="2"/>
      </c>
      <c r="E73" s="25">
        <f t="shared" si="3"/>
      </c>
      <c r="F73" s="25">
        <f t="shared" si="4"/>
      </c>
      <c r="G73" s="25">
        <f t="shared" si="5"/>
      </c>
      <c r="H73" s="25">
        <f t="shared" si="6"/>
      </c>
      <c r="I73" s="25">
        <f t="shared" si="7"/>
      </c>
      <c r="J73" s="25">
        <f t="shared" si="8"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  <v>100</v>
      </c>
      <c r="C74" s="25">
        <f aca="true" t="shared" si="10" ref="C74:C103">IF((B18&lt;&gt;0)*ISNUMBER(C18),100*(C18/B18),"")</f>
        <v>100</v>
      </c>
      <c r="D74" s="25">
        <f aca="true" t="shared" si="11" ref="D74:D103">IF((B18&lt;&gt;0)*ISNUMBER(D18),100*(D18/B18),"")</f>
        <v>96.76691729323306</v>
      </c>
      <c r="E74" s="25">
        <f aca="true" t="shared" si="12" ref="E74:E103">IF((B18&lt;&gt;0)*ISNUMBER(E18),100*(E18/B18),"")</f>
        <v>92.70676691729322</v>
      </c>
      <c r="F74" s="25">
        <f aca="true" t="shared" si="13" ref="F74:F103">IF((B18&lt;&gt;0)*ISNUMBER(F18),100*(F18/B18),"")</f>
        <v>94.58646616541353</v>
      </c>
      <c r="G74" s="25">
        <f aca="true" t="shared" si="14" ref="G74:G103">IF((B18&lt;&gt;0)*ISNUMBER(G18),100*(G18/B18),"")</f>
        <v>94.88721804511277</v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  <v>100</v>
      </c>
      <c r="C75" s="25">
        <f t="shared" si="10"/>
        <v>103.3009708737864</v>
      </c>
      <c r="D75" s="25">
        <f t="shared" si="11"/>
        <v>86.2135922330097</v>
      </c>
      <c r="E75" s="25">
        <f t="shared" si="12"/>
        <v>82.13592233009709</v>
      </c>
      <c r="F75" s="25">
        <f t="shared" si="13"/>
        <v>88.15533980582524</v>
      </c>
      <c r="G75" s="25">
        <f t="shared" si="14"/>
        <v>99.22330097087378</v>
      </c>
      <c r="H75" s="25">
        <f t="shared" si="15"/>
        <v>94.75728155339806</v>
      </c>
      <c r="I75" s="25">
        <f t="shared" si="16"/>
        <v>81.35922330097087</v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9" t="s">
        <v>29</v>
      </c>
      <c r="L102" s="130"/>
      <c r="M102" s="130"/>
      <c r="N102" s="130"/>
      <c r="O102" s="130"/>
      <c r="P102" s="130"/>
      <c r="Q102" s="130"/>
      <c r="R102" s="130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31"/>
      <c r="L103" s="130"/>
      <c r="M103" s="130"/>
      <c r="N103" s="130"/>
      <c r="O103" s="130"/>
      <c r="P103" s="130"/>
      <c r="Q103" s="130"/>
      <c r="R103" s="130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31"/>
      <c r="L104" s="130"/>
      <c r="M104" s="130"/>
      <c r="N104" s="130"/>
      <c r="O104" s="130"/>
      <c r="P104" s="130"/>
      <c r="Q104" s="130"/>
      <c r="R104" s="130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31"/>
      <c r="L105" s="130"/>
      <c r="M105" s="130"/>
      <c r="N105" s="130"/>
      <c r="O105" s="130"/>
      <c r="P105" s="130"/>
      <c r="Q105" s="130"/>
      <c r="R105" s="130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31"/>
      <c r="L106" s="130"/>
      <c r="M106" s="130"/>
      <c r="N106" s="130"/>
      <c r="O106" s="130"/>
      <c r="P106" s="130"/>
      <c r="Q106" s="130"/>
      <c r="R106" s="130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98.70178807660093</v>
      </c>
      <c r="D114" s="26">
        <f t="shared" si="27"/>
        <v>94.30416681292627</v>
      </c>
      <c r="E114" s="26">
        <f t="shared" si="27"/>
        <v>93.03024234059312</v>
      </c>
      <c r="F114" s="26">
        <f t="shared" si="27"/>
        <v>92.67984773787528</v>
      </c>
      <c r="G114" s="26">
        <f t="shared" si="27"/>
        <v>94.51698851525217</v>
      </c>
      <c r="H114" s="26">
        <f t="shared" si="27"/>
        <v>96.9493667536716</v>
      </c>
      <c r="I114" s="26">
        <f>IF(I115&gt;0,AVERAGE(I64:I113),"")</f>
        <v>91.29124436640313</v>
      </c>
      <c r="J114" s="26">
        <f>IF(J115&gt;0,AVERAGE(J64:J113),"")</f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9</v>
      </c>
      <c r="H115" s="26">
        <f t="shared" si="28"/>
        <v>8</v>
      </c>
      <c r="I115" s="26">
        <f t="shared" si="28"/>
        <v>6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8.02844371651256</v>
      </c>
      <c r="D116" s="26">
        <f t="shared" si="29"/>
        <v>10.658740484234672</v>
      </c>
      <c r="E116" s="26">
        <f t="shared" si="29"/>
        <v>8.05796164899612</v>
      </c>
      <c r="F116" s="26">
        <f t="shared" si="29"/>
        <v>9.558848205624544</v>
      </c>
      <c r="G116" s="26">
        <f t="shared" si="29"/>
        <v>7.534554739195652</v>
      </c>
      <c r="H116" s="26">
        <f t="shared" si="29"/>
        <v>6.693096818735044</v>
      </c>
      <c r="I116" s="26">
        <f>IF(I115&gt;0,STDEV(I64:I113),"")</f>
        <v>10.92556008662347</v>
      </c>
      <c r="J116" s="26">
        <f>IF(J115&gt;0,STDEV(J64:J113),"")</f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2.5388168210646866</v>
      </c>
      <c r="D117" s="26">
        <f t="shared" si="30"/>
        <v>3.3705896918827594</v>
      </c>
      <c r="E117" s="26">
        <f t="shared" si="30"/>
        <v>2.5481512109113984</v>
      </c>
      <c r="F117" s="26">
        <f t="shared" si="30"/>
        <v>3.0227732137587093</v>
      </c>
      <c r="G117" s="26">
        <f t="shared" si="30"/>
        <v>2.5115182463985506</v>
      </c>
      <c r="H117" s="26">
        <f t="shared" si="30"/>
        <v>2.366367073832829</v>
      </c>
      <c r="I117" s="26">
        <f>IF(I115&gt;0,I116/SQRT(I115),"")</f>
        <v>4.460341227724247</v>
      </c>
      <c r="J117" s="26">
        <f>IF(J115&gt;0,J116/SQRT(J115),"")</f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1.8595480375308981</v>
      </c>
      <c r="H118" s="26">
        <f t="shared" si="31"/>
        <v>1.8945786050900073</v>
      </c>
      <c r="I118" s="26">
        <f t="shared" si="31"/>
        <v>2.0150483733330233</v>
      </c>
      <c r="J118" s="26">
        <f t="shared" si="31"/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4.653937948338874</v>
      </c>
      <c r="D119" s="26">
        <f t="shared" si="32"/>
        <v>6.178671554868089</v>
      </c>
      <c r="E119" s="26">
        <f t="shared" si="32"/>
        <v>4.6710489390853365</v>
      </c>
      <c r="F119" s="26">
        <f t="shared" si="32"/>
        <v>5.5410846706279475</v>
      </c>
      <c r="G119" s="26">
        <f t="shared" si="32"/>
        <v>4.670288826313468</v>
      </c>
      <c r="H119" s="26">
        <f t="shared" si="32"/>
        <v>4.483268429873124</v>
      </c>
      <c r="I119" s="26">
        <f>IF(I115&gt;2,I118*I117,"")</f>
        <v>8.987803335435965</v>
      </c>
      <c r="J119" s="26">
        <f>IF(J115&gt;2,J118*J117,"")</f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86.4864864864865</v>
      </c>
      <c r="D120" s="26">
        <f t="shared" si="33"/>
        <v>72.45696400625978</v>
      </c>
      <c r="E120" s="26">
        <f t="shared" si="33"/>
        <v>82.13592233009709</v>
      </c>
      <c r="F120" s="26">
        <f t="shared" si="33"/>
        <v>79.21951219512195</v>
      </c>
      <c r="G120" s="26">
        <f t="shared" si="33"/>
        <v>77.46478873239437</v>
      </c>
      <c r="H120" s="26">
        <f t="shared" si="33"/>
        <v>86.69796557120502</v>
      </c>
      <c r="I120" s="26">
        <f t="shared" si="33"/>
        <v>76.68231611893584</v>
      </c>
      <c r="J120" s="26">
        <f t="shared" si="33"/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108.4639498432602</v>
      </c>
      <c r="D121" s="26">
        <f t="shared" si="34"/>
        <v>104.2319749216301</v>
      </c>
      <c r="E121" s="26">
        <f t="shared" si="34"/>
        <v>107.3667711598746</v>
      </c>
      <c r="F121" s="26">
        <f t="shared" si="34"/>
        <v>109.71786833855799</v>
      </c>
      <c r="G121" s="26">
        <f t="shared" si="34"/>
        <v>103.34685598377283</v>
      </c>
      <c r="H121" s="26">
        <f t="shared" si="34"/>
        <v>107.05329153605017</v>
      </c>
      <c r="I121" s="26">
        <f t="shared" si="34"/>
        <v>102.35109717868337</v>
      </c>
      <c r="J121" s="37">
        <f t="shared" si="34"/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92</v>
      </c>
      <c r="C122" s="38">
        <f>100-B3</f>
        <v>92</v>
      </c>
      <c r="D122" s="38">
        <f>100-B3</f>
        <v>92</v>
      </c>
      <c r="E122" s="38">
        <f>100-B3</f>
        <v>92</v>
      </c>
      <c r="F122" s="38">
        <f>100-B3</f>
        <v>92</v>
      </c>
      <c r="G122" s="38">
        <f>100-B3</f>
        <v>92</v>
      </c>
      <c r="H122" s="38">
        <f>100-B3</f>
        <v>92</v>
      </c>
      <c r="I122" s="38">
        <f>100-B3</f>
        <v>92</v>
      </c>
      <c r="J122" s="38">
        <f>100-B3</f>
        <v>92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108</v>
      </c>
      <c r="C123" s="24">
        <f>100+B3</f>
        <v>108</v>
      </c>
      <c r="D123" s="24">
        <f>100+B3</f>
        <v>108</v>
      </c>
      <c r="E123" s="24">
        <f>100+B3</f>
        <v>108</v>
      </c>
      <c r="F123" s="24">
        <f>100+B3</f>
        <v>108</v>
      </c>
      <c r="G123" s="24">
        <f>100+B3</f>
        <v>108</v>
      </c>
      <c r="H123" s="24">
        <f>100+B3</f>
        <v>108</v>
      </c>
      <c r="I123" s="24">
        <f>100+B3</f>
        <v>108</v>
      </c>
      <c r="J123" s="24">
        <f>100+B3</f>
        <v>108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75.5</v>
      </c>
      <c r="C124" s="24">
        <f>100-E3</f>
        <v>75.5</v>
      </c>
      <c r="D124" s="24">
        <f>100-E3</f>
        <v>75.5</v>
      </c>
      <c r="E124" s="24">
        <f>100-E3</f>
        <v>75.5</v>
      </c>
      <c r="F124" s="24">
        <f>100-E3</f>
        <v>75.5</v>
      </c>
      <c r="G124" s="24">
        <f>100-E3</f>
        <v>75.5</v>
      </c>
      <c r="H124" s="24">
        <f>100-E3</f>
        <v>75.5</v>
      </c>
      <c r="I124" s="24">
        <f>100-E3</f>
        <v>75.5</v>
      </c>
      <c r="J124" s="39">
        <f>100-E3</f>
        <v>75.5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124.5</v>
      </c>
      <c r="C125" s="41">
        <f>100+E3</f>
        <v>124.5</v>
      </c>
      <c r="D125" s="41">
        <f>100+E3</f>
        <v>124.5</v>
      </c>
      <c r="E125" s="41">
        <f>100+E3</f>
        <v>124.5</v>
      </c>
      <c r="F125" s="41">
        <f>100+E3</f>
        <v>124.5</v>
      </c>
      <c r="G125" s="41">
        <f>100+E3</f>
        <v>124.5</v>
      </c>
      <c r="H125" s="41">
        <f>100+E3</f>
        <v>124.5</v>
      </c>
      <c r="I125" s="41">
        <f>100+E3</f>
        <v>124.5</v>
      </c>
      <c r="J125" s="37">
        <f>100+E3</f>
        <v>124.5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3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6384" width="11.421875" style="67" customWidth="1"/>
  </cols>
  <sheetData>
    <row r="2" ht="13.5" thickBot="1"/>
    <row r="3" spans="2:13" ht="34.5">
      <c r="B3" s="98" t="s">
        <v>79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2:13" ht="12.75">
      <c r="B4" s="101" t="s">
        <v>82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2:13" ht="12.75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2:13" ht="12.75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2.75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13" ht="12.75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12.75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2:13" ht="12.75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2:13" ht="12.75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2:13" ht="12.75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2:13" ht="13.5" thickBo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ht="45" thickBot="1">
      <c r="B14" s="107"/>
    </row>
    <row r="15" spans="2:13" ht="44.25">
      <c r="B15" s="108" t="s">
        <v>80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ht="12.75">
      <c r="B16" s="112" t="s">
        <v>110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</row>
    <row r="17" spans="2:13" ht="12.75">
      <c r="B17" s="113" t="s">
        <v>109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spans="2:13" ht="12.75">
      <c r="B18" s="113" t="s">
        <v>112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</row>
    <row r="19" spans="2:13" ht="12.75">
      <c r="B19" s="112" t="s">
        <v>108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2:13" ht="12.75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2:13" ht="12.75"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2:13" ht="12.75"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2:13" ht="13.5" thickBot="1">
      <c r="B23" s="114" t="s">
        <v>111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2017-02-21T12:26:37Z</dcterms:modified>
  <cp:category/>
  <cp:version/>
  <cp:contentType/>
  <cp:contentStatus/>
</cp:coreProperties>
</file>